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alilee\3-COURS\Excel_basic\Exercices\original - Chevalier\"/>
    </mc:Choice>
  </mc:AlternateContent>
  <xr:revisionPtr revIDLastSave="0" documentId="13_ncr:1_{97D9C0CC-168D-46F1-B17A-772C277320BB}" xr6:coauthVersionLast="47" xr6:coauthVersionMax="47" xr10:uidLastSave="{00000000-0000-0000-0000-000000000000}"/>
  <bookViews>
    <workbookView xWindow="390" yWindow="390" windowWidth="22695" windowHeight="13350" xr2:uid="{0B3D7ED7-F5FD-4FB3-BA8B-0576FBBA48CA}"/>
  </bookViews>
  <sheets>
    <sheet name="Références et Enchainements" sheetId="3" r:id="rId1"/>
    <sheet name="Budget" sheetId="5" r:id="rId2"/>
    <sheet name="Références complétés" sheetId="6" r:id="rId3"/>
    <sheet name="Budget complété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5" l="1"/>
  <c r="C49" i="5" s="1"/>
  <c r="B45" i="5"/>
  <c r="B64" i="6"/>
  <c r="B61" i="6"/>
  <c r="E48" i="6"/>
  <c r="D48" i="6"/>
  <c r="C48" i="6"/>
  <c r="E47" i="6"/>
  <c r="D47" i="6"/>
  <c r="C47" i="6"/>
  <c r="E46" i="6"/>
  <c r="D46" i="6"/>
  <c r="C46" i="6"/>
  <c r="I37" i="6"/>
  <c r="C37" i="6"/>
  <c r="B37" i="6"/>
  <c r="B36" i="6"/>
  <c r="C36" i="6" s="1"/>
  <c r="B35" i="6"/>
  <c r="C35" i="6" s="1"/>
  <c r="B20" i="6"/>
  <c r="C20" i="6" s="1"/>
  <c r="B19" i="6"/>
  <c r="C19" i="6" s="1"/>
  <c r="C18" i="6"/>
  <c r="B18" i="6"/>
  <c r="R6" i="6"/>
  <c r="C54" i="5"/>
  <c r="B52" i="5"/>
  <c r="B40" i="5"/>
  <c r="B18" i="3"/>
  <c r="C18" i="3" s="1"/>
  <c r="R6" i="3"/>
  <c r="D42" i="4"/>
  <c r="E42" i="4"/>
  <c r="F42" i="4"/>
  <c r="G42" i="4"/>
  <c r="H42" i="4"/>
  <c r="I42" i="4"/>
  <c r="J42" i="4"/>
  <c r="K42" i="4"/>
  <c r="L42" i="4"/>
  <c r="M42" i="4"/>
  <c r="C42" i="4"/>
  <c r="C48" i="4"/>
  <c r="C49" i="4" s="1"/>
  <c r="B40" i="4"/>
  <c r="B45" i="4" s="1"/>
  <c r="B54" i="4" s="1"/>
  <c r="C41" i="5" l="1"/>
  <c r="C42" i="5"/>
  <c r="C52" i="5"/>
  <c r="B54" i="5"/>
  <c r="B56" i="5"/>
  <c r="C56" i="5" s="1"/>
  <c r="D48" i="4"/>
  <c r="C41" i="4"/>
  <c r="C45" i="4" s="1"/>
  <c r="C54" i="4" s="1"/>
  <c r="B56" i="4"/>
  <c r="B52" i="4"/>
  <c r="C56" i="4" l="1"/>
  <c r="D49" i="4"/>
  <c r="D41" i="4"/>
  <c r="E48" i="4"/>
  <c r="C52" i="4"/>
  <c r="F48" i="4" l="1"/>
  <c r="E41" i="4"/>
  <c r="E49" i="4"/>
  <c r="D45" i="4"/>
  <c r="D54" i="4" s="1"/>
  <c r="D56" i="4" s="1"/>
  <c r="E45" i="4" l="1"/>
  <c r="E54" i="4" s="1"/>
  <c r="E56" i="4" s="1"/>
  <c r="D52" i="4"/>
  <c r="F41" i="4"/>
  <c r="F49" i="4"/>
  <c r="G48" i="4"/>
  <c r="G41" i="4" l="1"/>
  <c r="G45" i="4" s="1"/>
  <c r="G54" i="4" s="1"/>
  <c r="H48" i="4"/>
  <c r="G49" i="4"/>
  <c r="F45" i="4"/>
  <c r="F54" i="4" s="1"/>
  <c r="F56" i="4" s="1"/>
  <c r="G56" i="4" s="1"/>
  <c r="E52" i="4"/>
  <c r="G52" i="4" l="1"/>
  <c r="H49" i="4"/>
  <c r="I48" i="4"/>
  <c r="H41" i="4"/>
  <c r="H45" i="4" s="1"/>
  <c r="H54" i="4" s="1"/>
  <c r="H56" i="4" s="1"/>
  <c r="F52" i="4"/>
  <c r="J48" i="4" l="1"/>
  <c r="I41" i="4"/>
  <c r="I45" i="4" s="1"/>
  <c r="I54" i="4" s="1"/>
  <c r="I56" i="4" s="1"/>
  <c r="I49" i="4"/>
  <c r="H52" i="4"/>
  <c r="I52" i="4" l="1"/>
  <c r="J41" i="4"/>
  <c r="J45" i="4" s="1"/>
  <c r="J54" i="4" s="1"/>
  <c r="J56" i="4" s="1"/>
  <c r="J49" i="4"/>
  <c r="K48" i="4"/>
  <c r="J52" i="4" l="1"/>
  <c r="K41" i="4"/>
  <c r="L48" i="4"/>
  <c r="K49" i="4"/>
  <c r="L41" i="4" l="1"/>
  <c r="L45" i="4" s="1"/>
  <c r="L54" i="4" s="1"/>
  <c r="M48" i="4"/>
  <c r="L49" i="4"/>
  <c r="K45" i="4"/>
  <c r="K54" i="4" s="1"/>
  <c r="K56" i="4" s="1"/>
  <c r="M49" i="4" l="1"/>
  <c r="M41" i="4"/>
  <c r="M45" i="4" s="1"/>
  <c r="L56" i="4"/>
  <c r="L52" i="4"/>
  <c r="M54" i="4"/>
  <c r="K52" i="4"/>
  <c r="M56" i="4" l="1"/>
  <c r="M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40" authorId="0" shapeId="0" xr:uid="{ED852BD2-0187-4C90-8220-2561745B06A1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Machinerie + conception pub</t>
        </r>
      </text>
    </comment>
    <comment ref="A42" authorId="0" shapeId="0" xr:uid="{AE953BA7-C8E8-4AB3-9C94-8A2BB4731423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Temps x Coût horaire x Unités vendus</t>
        </r>
      </text>
    </comment>
    <comment ref="A48" authorId="0" shapeId="0" xr:uid="{B3F2FD48-2376-4E39-A942-4E3860E8CCC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(Nbre vendu le mois précédent x (1- % de Réduction mensuelle) 
+ 
( Publicité/1000 x Nbre vendu par 1000$ de publicité)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40" authorId="0" shapeId="0" xr:uid="{F76508EA-516D-4238-AA71-B5B3906AC4D3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Machinerie + conception pub</t>
        </r>
      </text>
    </comment>
    <comment ref="A42" authorId="0" shapeId="0" xr:uid="{F2432A95-4A78-4984-8F44-04ABFB9C3E89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Temps x Coût horaire x Unités vendus</t>
        </r>
      </text>
    </comment>
    <comment ref="A48" authorId="0" shapeId="0" xr:uid="{DEA77242-1C53-441E-A2ED-CEC7B7B772F8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(Nbre vendu le mois précédent x (1- % de Réduction mensuelle) 
+ 
(Publicité/1000 x Nbre vendu par 1000$ de pub)</t>
        </r>
      </text>
    </comment>
  </commentList>
</comments>
</file>

<file path=xl/sharedStrings.xml><?xml version="1.0" encoding="utf-8"?>
<sst xmlns="http://schemas.openxmlformats.org/spreadsheetml/2006/main" count="183" uniqueCount="94">
  <si>
    <t>Matière2</t>
  </si>
  <si>
    <t>Matière1</t>
  </si>
  <si>
    <t>Estimés et hypothèses</t>
  </si>
  <si>
    <t xml:space="preserve">Délai de paiement </t>
  </si>
  <si>
    <t>30 jours</t>
  </si>
  <si>
    <t>Prix de vente</t>
  </si>
  <si>
    <t>Coût des matières</t>
  </si>
  <si>
    <t>Achat machinerie</t>
  </si>
  <si>
    <t>Conception publicité</t>
  </si>
  <si>
    <t xml:space="preserve">Investissement initial </t>
  </si>
  <si>
    <t>Revenus</t>
  </si>
  <si>
    <t>Profits</t>
  </si>
  <si>
    <t>Temps production</t>
  </si>
  <si>
    <t>Coût total</t>
  </si>
  <si>
    <t>Ventes</t>
  </si>
  <si>
    <t>Janvier</t>
  </si>
  <si>
    <t>Variation du cash flow</t>
  </si>
  <si>
    <t>Cash flow cumulatif</t>
  </si>
  <si>
    <t>Vente et marketing</t>
  </si>
  <si>
    <t>Nbre d'unité vendu par 1000$ de publicité</t>
  </si>
  <si>
    <t xml:space="preserve">Publicité </t>
  </si>
  <si>
    <t xml:space="preserve">Nombre Total d'unités vendus </t>
  </si>
  <si>
    <t>Coûts</t>
  </si>
  <si>
    <t>Par exemple :  "ab" &amp; B2  &amp; "ef". Si le contenu de la cellule B2 est "cd", alors c'est l'équivalent de "abcdef".</t>
  </si>
  <si>
    <t xml:space="preserve">Par exemple :  "abc" &amp; "def", est l'équivalent de "abcdef". On peut aussi enchainer le contenu d'une cellule ou d'une variable en n'utilisant pas les guillements. </t>
  </si>
  <si>
    <t>Note : Pour enchainer (Concatenate en anglais) 2 séries de caractères, on utilise les guillements pour indiquer que ce sont des caractères, et le symbol &amp; pour les joindres.</t>
  </si>
  <si>
    <t>Exemples</t>
  </si>
  <si>
    <t>cd</t>
  </si>
  <si>
    <t>="abc" &amp; "def"</t>
  </si>
  <si>
    <t xml:space="preserve">Les Formules </t>
  </si>
  <si>
    <t xml:space="preserve">Toutes les formules commencent par le symbol "=". </t>
  </si>
  <si>
    <t>Prix</t>
  </si>
  <si>
    <t>Total</t>
  </si>
  <si>
    <t>Taxes</t>
  </si>
  <si>
    <t>Références relatives</t>
  </si>
  <si>
    <t>Références absolues</t>
  </si>
  <si>
    <t>TPS</t>
  </si>
  <si>
    <t>TVQ</t>
  </si>
  <si>
    <t>On peut aussi nommer une cellule pour l'identifier et la rendre fixe (absolue).</t>
  </si>
  <si>
    <t xml:space="preserve">Dans une formule, pour permuter entre : Relatif, Absolue et Semi-Relatif, on clique sur une référence, et on appuie sur la touche F4. </t>
  </si>
  <si>
    <t>Semi-Relatif : A$1 et $A1</t>
  </si>
  <si>
    <t>Enchainements</t>
  </si>
  <si>
    <t>Références semi-Relatives</t>
  </si>
  <si>
    <t>Produit</t>
  </si>
  <si>
    <t>Produit A</t>
  </si>
  <si>
    <t>Produit B</t>
  </si>
  <si>
    <t>Produit C</t>
  </si>
  <si>
    <t>Dans l'exemple ci-dessous, on pratique les formules, les références relatives et absolues, et les cellules nommées.</t>
  </si>
  <si>
    <t>Instructions</t>
  </si>
  <si>
    <t>Lorsqu'on prépare un scénario dans lequel il y a des calculs, on sépare nos hypothèses des formules, et on utilise des références dans les formules. Ça simplifie la compréhension de notre scénario.</t>
  </si>
  <si>
    <t>Légende :</t>
  </si>
  <si>
    <t>Cellule qui n'a pas de formule. Donc, on peut modifier le chiffre dans la cellule, sans briser une formule.</t>
  </si>
  <si>
    <t>Hypothèse qui n'est pas inclus dans une formule. Donc, si on la change, le budget ne va pas s'ajuster automatiquement.</t>
  </si>
  <si>
    <t>Pour sortir d'une cellule en acceptant nos modificications, on utilise la touche "Entrée".</t>
  </si>
  <si>
    <t>Exemple Relatif: A1</t>
  </si>
  <si>
    <t>Le symbol simple guillemet ' indique que tout ce qui suit est du texte, même s'il y a un "=" ou un "-".</t>
  </si>
  <si>
    <t>Pour sortir d'une cellule en anulant nos modificications, on utilise la touche "ESC".</t>
  </si>
  <si>
    <t>Lorsqu'on copie une formule contenant des références relatives, la cellule référée se déplace pour rester à la même distance par rapport à la case qui contient la formule.</t>
  </si>
  <si>
    <t>Lorsqu'on copie une formule contenant des références absolues, la cellule référée est fixe, donc elle reste la même.</t>
  </si>
  <si>
    <t>On utilise le symbol "$"  avant la lettre de la colonne et le chiffre de la ligne pour indiquer que c'est Absolu.</t>
  </si>
  <si>
    <t>Ex. Absolu : $A$1</t>
  </si>
  <si>
    <t>Temps requis de production (h/unité)</t>
  </si>
  <si>
    <t>On spécifie les unités pour faciliter la compréhension.</t>
  </si>
  <si>
    <t>On vérifie toujours nos calculs pour corriger les erreurs.</t>
  </si>
  <si>
    <t>Budget prévisionnel d'un projet</t>
  </si>
  <si>
    <t>Les références</t>
  </si>
  <si>
    <t>Les références servent à nommer les cellules dans les formules.</t>
  </si>
  <si>
    <t>Si on a l'intention de copier-coller une formule, on doit choisir le type de référence qui convient à la situation.</t>
  </si>
  <si>
    <t>="ab" &amp;A63 &amp; "ef"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</si>
  <si>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</si>
  <si>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</si>
  <si>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</si>
  <si>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</si>
  <si>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</si>
  <si>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</si>
  <si>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</si>
  <si>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</si>
  <si>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</si>
  <si>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</si>
  <si>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</si>
  <si>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Réduction mensuelle des ventes</t>
  </si>
  <si>
    <t>Méthode pour la création du budget</t>
  </si>
  <si>
    <t>2. Créer le budget avec des formules qui réfèrent aux données.</t>
  </si>
  <si>
    <t>1.  Déterminer quels sont les hypothèses et toutes les données de base qui pourraient éventuellement.</t>
  </si>
  <si>
    <t>Budget pour 2025</t>
  </si>
  <si>
    <t>3. Donner un titre à notre tableau, créer une légende, documenter notre méthode.</t>
  </si>
  <si>
    <t>Investissement initial</t>
  </si>
  <si>
    <t>Coût horaire de la main-d'œuvre ($/h)</t>
  </si>
  <si>
    <t>Ex: Pour construire le budget ci-dessous, le montant de la publicité a été prédéterminé sans utiliser de formule. À partir la publicité, on calcule le nombre d'unités vendus, et tout le reste dépend du nombre d'unités vendus.</t>
  </si>
  <si>
    <t>Coût récurrents</t>
  </si>
  <si>
    <t>=$B46*(1+C$45)</t>
  </si>
  <si>
    <t>Tableau des ventes selon différents taux de croissance anticipée</t>
  </si>
  <si>
    <t>Note: Ici, on veut que la colonne des Ventes soit fixe et que la ligne des taux de croissance soit fixe.</t>
  </si>
  <si>
    <t>Exemples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</si>
</sst>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)_ ;_ * \(#,##0\)_ ;_ * &quot;-&quot;??_)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9757"/>
      <name val="Arial"/>
      <family val="2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6" fontId="0" fillId="0" borderId="0" xfId="0" applyNumberFormat="1"/>
    <xf numFmtId="164" fontId="0" fillId="0" borderId="0" xfId="1" applyNumberFormat="1" applyFont="1"/>
    <xf numFmtId="0" fontId="5" fillId="0" borderId="0" xfId="0" applyFont="1"/>
    <xf numFmtId="6" fontId="0" fillId="0" borderId="0" xfId="1" applyNumberFormat="1" applyFont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0" fillId="0" borderId="7" xfId="0" applyBorder="1"/>
    <xf numFmtId="44" fontId="0" fillId="0" borderId="0" xfId="0" applyNumberFormat="1"/>
    <xf numFmtId="6" fontId="0" fillId="0" borderId="6" xfId="0" applyNumberFormat="1" applyBorder="1"/>
    <xf numFmtId="0" fontId="0" fillId="0" borderId="0" xfId="0" quotePrefix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2" xfId="0" applyNumberFormat="1" applyBorder="1"/>
    <xf numFmtId="0" fontId="0" fillId="0" borderId="2" xfId="0" applyBorder="1"/>
    <xf numFmtId="0" fontId="0" fillId="0" borderId="0" xfId="0" applyAlignment="1">
      <alignment horizontal="left"/>
    </xf>
    <xf numFmtId="10" fontId="0" fillId="0" borderId="0" xfId="2" applyNumberFormat="1" applyFont="1"/>
    <xf numFmtId="9" fontId="3" fillId="0" borderId="0" xfId="0" applyNumberFormat="1" applyFont="1"/>
    <xf numFmtId="3" fontId="9" fillId="0" borderId="0" xfId="0" applyNumberFormat="1" applyFont="1"/>
    <xf numFmtId="165" fontId="0" fillId="0" borderId="4" xfId="0" applyNumberFormat="1" applyBorder="1"/>
    <xf numFmtId="0" fontId="10" fillId="0" borderId="0" xfId="0" applyFont="1"/>
    <xf numFmtId="0" fontId="0" fillId="2" borderId="0" xfId="0" applyFill="1"/>
    <xf numFmtId="164" fontId="0" fillId="3" borderId="6" xfId="1" applyNumberFormat="1" applyFont="1" applyFill="1" applyBorder="1"/>
    <xf numFmtId="0" fontId="0" fillId="4" borderId="0" xfId="0" applyFill="1"/>
    <xf numFmtId="9" fontId="0" fillId="0" borderId="0" xfId="0" applyNumberFormat="1"/>
    <xf numFmtId="0" fontId="11" fillId="0" borderId="0" xfId="0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982B-27EA-4157-ABF6-9528C3B7B27F}">
  <dimension ref="A2:R63"/>
  <sheetViews>
    <sheetView tabSelected="1" workbookViewId="0">
      <selection activeCell="B19" sqref="B19"/>
    </sheetView>
  </sheetViews>
  <sheetFormatPr baseColWidth="10" defaultRowHeight="15" x14ac:dyDescent="0.25"/>
  <cols>
    <col min="1" max="1" width="18.28515625" customWidth="1"/>
  </cols>
  <sheetData>
    <row r="2" spans="1:18" ht="18.75" x14ac:dyDescent="0.3">
      <c r="A2" s="3" t="s">
        <v>29</v>
      </c>
    </row>
    <row r="4" spans="1:18" x14ac:dyDescent="0.25">
      <c r="A4" t="s">
        <v>30</v>
      </c>
      <c r="J4" s="19"/>
      <c r="L4" s="19"/>
    </row>
    <row r="5" spans="1:18" x14ac:dyDescent="0.25">
      <c r="A5" t="s">
        <v>55</v>
      </c>
      <c r="J5" s="19"/>
    </row>
    <row r="6" spans="1:18" x14ac:dyDescent="0.25">
      <c r="A6" t="s">
        <v>53</v>
      </c>
      <c r="L6" s="17"/>
      <c r="M6" s="17"/>
      <c r="R6" s="17">
        <f>I18</f>
        <v>0</v>
      </c>
    </row>
    <row r="7" spans="1:18" x14ac:dyDescent="0.25">
      <c r="A7" t="s">
        <v>56</v>
      </c>
    </row>
    <row r="9" spans="1:18" ht="18.75" x14ac:dyDescent="0.3">
      <c r="A9" s="3" t="s">
        <v>65</v>
      </c>
    </row>
    <row r="10" spans="1:18" x14ac:dyDescent="0.25">
      <c r="A10" t="s">
        <v>66</v>
      </c>
    </row>
    <row r="11" spans="1:18" x14ac:dyDescent="0.25">
      <c r="A11" t="s">
        <v>67</v>
      </c>
    </row>
    <row r="13" spans="1:18" ht="15.75" x14ac:dyDescent="0.25">
      <c r="A13" s="29" t="s">
        <v>34</v>
      </c>
    </row>
    <row r="14" spans="1:18" x14ac:dyDescent="0.25">
      <c r="A14" t="s">
        <v>57</v>
      </c>
      <c r="M14" s="27"/>
    </row>
    <row r="15" spans="1:18" x14ac:dyDescent="0.25">
      <c r="A15" t="s">
        <v>54</v>
      </c>
    </row>
    <row r="17" spans="1:3" x14ac:dyDescent="0.25">
      <c r="A17" s="2" t="s">
        <v>31</v>
      </c>
      <c r="B17" s="2" t="s">
        <v>33</v>
      </c>
      <c r="C17" s="2" t="s">
        <v>32</v>
      </c>
    </row>
    <row r="18" spans="1:3" x14ac:dyDescent="0.25">
      <c r="A18" s="4">
        <v>10</v>
      </c>
      <c r="B18" s="4">
        <f>A18*0.09975+A18*0.05</f>
        <v>1.4975000000000001</v>
      </c>
      <c r="C18" s="4">
        <f>B18+A18</f>
        <v>11.4975</v>
      </c>
    </row>
    <row r="19" spans="1:3" x14ac:dyDescent="0.25">
      <c r="A19" s="4">
        <v>15</v>
      </c>
      <c r="B19" s="4"/>
      <c r="C19" s="4"/>
    </row>
    <row r="20" spans="1:3" x14ac:dyDescent="0.25">
      <c r="A20" s="4">
        <v>20</v>
      </c>
      <c r="B20" s="4"/>
      <c r="C20" s="4"/>
    </row>
    <row r="23" spans="1:3" ht="15.75" x14ac:dyDescent="0.25">
      <c r="A23" s="29" t="s">
        <v>35</v>
      </c>
    </row>
    <row r="24" spans="1:3" x14ac:dyDescent="0.25">
      <c r="A24" t="s">
        <v>58</v>
      </c>
    </row>
    <row r="25" spans="1:3" x14ac:dyDescent="0.25">
      <c r="A25" t="s">
        <v>59</v>
      </c>
    </row>
    <row r="26" spans="1:3" x14ac:dyDescent="0.25">
      <c r="A26" t="s">
        <v>39</v>
      </c>
    </row>
    <row r="27" spans="1:3" x14ac:dyDescent="0.25">
      <c r="A27" t="s">
        <v>38</v>
      </c>
    </row>
    <row r="29" spans="1:3" x14ac:dyDescent="0.25">
      <c r="A29" t="s">
        <v>60</v>
      </c>
    </row>
    <row r="31" spans="1:3" x14ac:dyDescent="0.25">
      <c r="A31" t="s">
        <v>36</v>
      </c>
      <c r="B31" s="25">
        <v>0.05</v>
      </c>
    </row>
    <row r="32" spans="1:3" x14ac:dyDescent="0.25">
      <c r="A32" t="s">
        <v>37</v>
      </c>
      <c r="B32" s="25">
        <v>9.9750000000000005E-2</v>
      </c>
    </row>
    <row r="34" spans="1:9" x14ac:dyDescent="0.25">
      <c r="A34" s="2" t="s">
        <v>31</v>
      </c>
      <c r="B34" s="2" t="s">
        <v>33</v>
      </c>
      <c r="C34" s="2" t="s">
        <v>32</v>
      </c>
    </row>
    <row r="35" spans="1:9" x14ac:dyDescent="0.25">
      <c r="A35" s="4">
        <v>10</v>
      </c>
      <c r="B35" s="4"/>
      <c r="C35" s="4"/>
    </row>
    <row r="36" spans="1:9" x14ac:dyDescent="0.25">
      <c r="A36" s="4">
        <v>15</v>
      </c>
      <c r="B36" s="4"/>
      <c r="C36" s="4"/>
    </row>
    <row r="37" spans="1:9" x14ac:dyDescent="0.25">
      <c r="A37" s="4">
        <v>20</v>
      </c>
      <c r="B37" s="4"/>
      <c r="C37" s="4"/>
      <c r="I37" s="4"/>
    </row>
    <row r="40" spans="1:9" ht="15.75" x14ac:dyDescent="0.25">
      <c r="A40" s="29" t="s">
        <v>42</v>
      </c>
    </row>
    <row r="41" spans="1:9" x14ac:dyDescent="0.25">
      <c r="A41" t="s">
        <v>40</v>
      </c>
    </row>
    <row r="43" spans="1:9" ht="18.75" x14ac:dyDescent="0.3">
      <c r="A43" s="34" t="s">
        <v>91</v>
      </c>
    </row>
    <row r="44" spans="1:9" x14ac:dyDescent="0.25">
      <c r="A44" t="s">
        <v>92</v>
      </c>
      <c r="I44" s="19" t="s">
        <v>90</v>
      </c>
    </row>
    <row r="45" spans="1:9" x14ac:dyDescent="0.25">
      <c r="A45" s="2" t="s">
        <v>43</v>
      </c>
      <c r="B45" s="2" t="s">
        <v>14</v>
      </c>
      <c r="C45" s="26">
        <v>0.05</v>
      </c>
      <c r="D45" s="26">
        <v>0.1</v>
      </c>
      <c r="E45" s="26">
        <v>0.15</v>
      </c>
    </row>
    <row r="46" spans="1:9" x14ac:dyDescent="0.25">
      <c r="A46" t="s">
        <v>44</v>
      </c>
      <c r="B46" s="7">
        <v>5000</v>
      </c>
      <c r="C46" s="7"/>
      <c r="D46" s="7"/>
      <c r="E46" s="7"/>
    </row>
    <row r="47" spans="1:9" x14ac:dyDescent="0.25">
      <c r="A47" t="s">
        <v>45</v>
      </c>
      <c r="B47" s="7">
        <v>7000</v>
      </c>
      <c r="C47" s="7"/>
      <c r="D47" s="7"/>
      <c r="E47" s="7"/>
    </row>
    <row r="48" spans="1:9" x14ac:dyDescent="0.25">
      <c r="A48" t="s">
        <v>46</v>
      </c>
      <c r="B48" s="7">
        <v>6000</v>
      </c>
      <c r="C48" s="7"/>
      <c r="D48" s="7"/>
      <c r="E48" s="7"/>
    </row>
    <row r="52" spans="1:1" ht="15.75" x14ac:dyDescent="0.25">
      <c r="A52" s="29" t="s">
        <v>41</v>
      </c>
    </row>
    <row r="54" spans="1:1" x14ac:dyDescent="0.25">
      <c r="A54" s="24" t="s">
        <v>25</v>
      </c>
    </row>
    <row r="55" spans="1:1" x14ac:dyDescent="0.25">
      <c r="A55" s="24" t="s">
        <v>24</v>
      </c>
    </row>
    <row r="56" spans="1:1" x14ac:dyDescent="0.25">
      <c r="A56" s="24" t="s">
        <v>23</v>
      </c>
    </row>
    <row r="58" spans="1:1" x14ac:dyDescent="0.25">
      <c r="A58" s="24" t="s">
        <v>93</v>
      </c>
    </row>
    <row r="60" spans="1:1" x14ac:dyDescent="0.25">
      <c r="A60" s="19" t="s">
        <v>28</v>
      </c>
    </row>
    <row r="61" spans="1:1" x14ac:dyDescent="0.25">
      <c r="A61" s="19"/>
    </row>
    <row r="62" spans="1:1" x14ac:dyDescent="0.25">
      <c r="A62" t="s">
        <v>27</v>
      </c>
    </row>
    <row r="63" spans="1:1" x14ac:dyDescent="0.25">
      <c r="A63" s="19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5F75-FA4D-484B-B851-D6CD18127B8A}">
  <dimension ref="A1:M56"/>
  <sheetViews>
    <sheetView workbookViewId="0">
      <selection activeCell="A2" sqref="A2"/>
    </sheetView>
  </sheetViews>
  <sheetFormatPr baseColWidth="10" defaultRowHeight="15" x14ac:dyDescent="0.25"/>
  <cols>
    <col min="1" max="1" width="48" customWidth="1"/>
    <col min="4" max="4" width="13.28515625" customWidth="1"/>
    <col min="5" max="5" width="15.42578125" customWidth="1"/>
    <col min="10" max="13" width="14" customWidth="1"/>
  </cols>
  <sheetData>
    <row r="1" spans="1:1" ht="18.75" x14ac:dyDescent="0.3">
      <c r="A1" s="3" t="s">
        <v>64</v>
      </c>
    </row>
    <row r="2" spans="1:1" ht="18.75" x14ac:dyDescent="0.3">
      <c r="A2" s="3"/>
    </row>
    <row r="3" spans="1:1" x14ac:dyDescent="0.25">
      <c r="A3" s="2" t="s">
        <v>48</v>
      </c>
    </row>
    <row r="4" spans="1:1" x14ac:dyDescent="0.25">
      <c r="A4" t="s">
        <v>49</v>
      </c>
    </row>
    <row r="5" spans="1:1" x14ac:dyDescent="0.25">
      <c r="A5" t="s">
        <v>62</v>
      </c>
    </row>
    <row r="6" spans="1:1" x14ac:dyDescent="0.25">
      <c r="A6" t="s">
        <v>63</v>
      </c>
    </row>
    <row r="8" spans="1:1" x14ac:dyDescent="0.25">
      <c r="A8" t="s">
        <v>47</v>
      </c>
    </row>
    <row r="10" spans="1:1" x14ac:dyDescent="0.25">
      <c r="A10" s="2" t="s">
        <v>81</v>
      </c>
    </row>
    <row r="11" spans="1:1" x14ac:dyDescent="0.25">
      <c r="A11" t="s">
        <v>83</v>
      </c>
    </row>
    <row r="12" spans="1:1" x14ac:dyDescent="0.25">
      <c r="A12" t="s">
        <v>82</v>
      </c>
    </row>
    <row r="13" spans="1:1" x14ac:dyDescent="0.25">
      <c r="A13" t="s">
        <v>85</v>
      </c>
    </row>
    <row r="14" spans="1:1" x14ac:dyDescent="0.25">
      <c r="A14" t="s">
        <v>88</v>
      </c>
    </row>
    <row r="17" spans="1:5" x14ac:dyDescent="0.25">
      <c r="A17" s="1" t="s">
        <v>50</v>
      </c>
      <c r="B17" s="30"/>
      <c r="C17" t="s">
        <v>51</v>
      </c>
    </row>
    <row r="18" spans="1:5" x14ac:dyDescent="0.25">
      <c r="B18" s="32"/>
      <c r="C18" t="s">
        <v>52</v>
      </c>
    </row>
    <row r="20" spans="1:5" x14ac:dyDescent="0.25">
      <c r="A20" s="2" t="s">
        <v>2</v>
      </c>
    </row>
    <row r="21" spans="1:5" x14ac:dyDescent="0.25">
      <c r="A21" s="2"/>
    </row>
    <row r="22" spans="1:5" x14ac:dyDescent="0.25">
      <c r="A22" s="2" t="s">
        <v>86</v>
      </c>
    </row>
    <row r="23" spans="1:5" x14ac:dyDescent="0.25">
      <c r="A23" t="s">
        <v>7</v>
      </c>
      <c r="B23" s="9">
        <v>2000</v>
      </c>
    </row>
    <row r="24" spans="1:5" x14ac:dyDescent="0.25">
      <c r="A24" t="s">
        <v>8</v>
      </c>
      <c r="B24" s="7">
        <v>500</v>
      </c>
    </row>
    <row r="26" spans="1:5" x14ac:dyDescent="0.25">
      <c r="A26" s="2" t="s">
        <v>89</v>
      </c>
      <c r="B26" s="1"/>
      <c r="C26" s="1"/>
      <c r="D26" s="1"/>
      <c r="E26" s="1"/>
    </row>
    <row r="27" spans="1:5" x14ac:dyDescent="0.25">
      <c r="A27" t="s">
        <v>1</v>
      </c>
      <c r="B27" s="4">
        <v>200</v>
      </c>
      <c r="C27" s="5"/>
      <c r="D27" s="17"/>
      <c r="E27" s="5"/>
    </row>
    <row r="28" spans="1:5" x14ac:dyDescent="0.25">
      <c r="A28" t="s">
        <v>0</v>
      </c>
      <c r="B28" s="4">
        <v>300</v>
      </c>
      <c r="C28" s="5"/>
      <c r="D28" s="17"/>
      <c r="E28" s="5"/>
    </row>
    <row r="29" spans="1:5" x14ac:dyDescent="0.25">
      <c r="A29" t="s">
        <v>87</v>
      </c>
      <c r="B29" s="6">
        <v>35</v>
      </c>
    </row>
    <row r="30" spans="1:5" x14ac:dyDescent="0.25">
      <c r="A30" t="s">
        <v>61</v>
      </c>
      <c r="B30">
        <v>2</v>
      </c>
    </row>
    <row r="32" spans="1:5" x14ac:dyDescent="0.25">
      <c r="A32" s="2" t="s">
        <v>18</v>
      </c>
    </row>
    <row r="33" spans="1:13" x14ac:dyDescent="0.25">
      <c r="A33" t="s">
        <v>5</v>
      </c>
      <c r="B33" s="6">
        <v>950</v>
      </c>
    </row>
    <row r="34" spans="1:13" x14ac:dyDescent="0.25">
      <c r="A34" t="s">
        <v>3</v>
      </c>
      <c r="B34" s="32" t="s">
        <v>4</v>
      </c>
    </row>
    <row r="35" spans="1:13" x14ac:dyDescent="0.25">
      <c r="A35" t="s">
        <v>19</v>
      </c>
      <c r="B35">
        <v>20</v>
      </c>
    </row>
    <row r="36" spans="1:13" x14ac:dyDescent="0.25">
      <c r="A36" t="s">
        <v>80</v>
      </c>
      <c r="B36" s="33">
        <v>0.1</v>
      </c>
      <c r="E36" s="19"/>
    </row>
    <row r="38" spans="1:13" ht="21" x14ac:dyDescent="0.35">
      <c r="A38" s="8" t="s">
        <v>84</v>
      </c>
      <c r="B38" s="1" t="s">
        <v>74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2" t="s">
        <v>22</v>
      </c>
    </row>
    <row r="40" spans="1:13" x14ac:dyDescent="0.25">
      <c r="A40" s="11" t="s">
        <v>9</v>
      </c>
      <c r="B40" s="20">
        <f>B23+B24</f>
        <v>2500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16" t="s">
        <v>6</v>
      </c>
      <c r="B41" s="7"/>
      <c r="C41" s="7">
        <f>C48*($B$27+$B$28)</f>
        <v>10000</v>
      </c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16" t="s">
        <v>12</v>
      </c>
      <c r="B42" s="7"/>
      <c r="C42" s="7">
        <f>C48*$B$29*$B$30</f>
        <v>1400</v>
      </c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13" t="s">
        <v>20</v>
      </c>
      <c r="B43" s="21"/>
      <c r="C43" s="31">
        <v>1000</v>
      </c>
      <c r="D43" s="31">
        <v>1000</v>
      </c>
      <c r="E43" s="31">
        <v>1000</v>
      </c>
      <c r="F43" s="31">
        <v>1000</v>
      </c>
      <c r="G43" s="31">
        <v>1000</v>
      </c>
      <c r="H43" s="31">
        <v>1000</v>
      </c>
      <c r="I43" s="31">
        <v>1000</v>
      </c>
      <c r="J43" s="31">
        <v>1000</v>
      </c>
      <c r="K43" s="31">
        <v>1000</v>
      </c>
      <c r="L43" s="31">
        <v>1000</v>
      </c>
      <c r="M43" s="31">
        <v>1000</v>
      </c>
    </row>
    <row r="45" spans="1:13" x14ac:dyDescent="0.25">
      <c r="A45" s="15" t="s">
        <v>13</v>
      </c>
      <c r="B45" s="22">
        <f>SUM(B40:B43)</f>
        <v>2500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7" spans="1:13" x14ac:dyDescent="0.25">
      <c r="A47" s="2" t="s">
        <v>10</v>
      </c>
    </row>
    <row r="48" spans="1:13" x14ac:dyDescent="0.25">
      <c r="A48" s="11" t="s">
        <v>21</v>
      </c>
      <c r="B48" s="12"/>
      <c r="C48" s="28">
        <f>ROUND(B48*(1-$B$36)+(C43/1000*$B$35),0)</f>
        <v>20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x14ac:dyDescent="0.25">
      <c r="A49" s="13" t="s">
        <v>14</v>
      </c>
      <c r="B49" s="14"/>
      <c r="C49" s="18">
        <f>C48*$B$33</f>
        <v>19000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2" spans="1:13" x14ac:dyDescent="0.25">
      <c r="A52" s="10" t="s">
        <v>11</v>
      </c>
      <c r="B52" s="22">
        <f>B49-B45</f>
        <v>-2500</v>
      </c>
      <c r="C52" s="22">
        <f t="shared" ref="C52:M52" si="0">C49-C45</f>
        <v>19000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4" spans="1:13" x14ac:dyDescent="0.25">
      <c r="A54" s="23" t="s">
        <v>16</v>
      </c>
      <c r="B54" s="22">
        <f>-B45</f>
        <v>-2500</v>
      </c>
      <c r="C54" s="22">
        <f>B49-C45</f>
        <v>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6" spans="1:13" x14ac:dyDescent="0.25">
      <c r="A56" s="10" t="s">
        <v>17</v>
      </c>
      <c r="B56" s="22">
        <f>-B45</f>
        <v>-2500</v>
      </c>
      <c r="C56" s="22">
        <f>B56+C54</f>
        <v>-2500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</row>
  </sheetData>
  <phoneticPr fontId="6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A22C5-0B08-4712-818F-07CF98EE43D4}">
  <dimension ref="A2:R64"/>
  <sheetViews>
    <sheetView workbookViewId="0">
      <selection activeCell="A3" sqref="A3"/>
    </sheetView>
  </sheetViews>
  <sheetFormatPr baseColWidth="10" defaultRowHeight="15" x14ac:dyDescent="0.25"/>
  <cols>
    <col min="1" max="1" width="18.28515625" customWidth="1"/>
  </cols>
  <sheetData>
    <row r="2" spans="1:18" ht="18.75" x14ac:dyDescent="0.3">
      <c r="A2" s="3" t="s">
        <v>29</v>
      </c>
    </row>
    <row r="4" spans="1:18" x14ac:dyDescent="0.25">
      <c r="A4" t="s">
        <v>30</v>
      </c>
      <c r="J4" s="19"/>
      <c r="L4" s="19"/>
    </row>
    <row r="5" spans="1:18" x14ac:dyDescent="0.25">
      <c r="A5" t="s">
        <v>55</v>
      </c>
      <c r="J5" s="19"/>
    </row>
    <row r="6" spans="1:18" x14ac:dyDescent="0.25">
      <c r="A6" t="s">
        <v>53</v>
      </c>
      <c r="L6" s="17"/>
      <c r="M6" s="17"/>
      <c r="R6" s="17">
        <f>I18</f>
        <v>0</v>
      </c>
    </row>
    <row r="7" spans="1:18" x14ac:dyDescent="0.25">
      <c r="A7" t="s">
        <v>56</v>
      </c>
    </row>
    <row r="9" spans="1:18" ht="18.75" x14ac:dyDescent="0.3">
      <c r="A9" s="3" t="s">
        <v>65</v>
      </c>
    </row>
    <row r="10" spans="1:18" x14ac:dyDescent="0.25">
      <c r="A10" t="s">
        <v>66</v>
      </c>
    </row>
    <row r="11" spans="1:18" x14ac:dyDescent="0.25">
      <c r="A11" t="s">
        <v>67</v>
      </c>
    </row>
    <row r="13" spans="1:18" ht="15.75" x14ac:dyDescent="0.25">
      <c r="A13" s="29" t="s">
        <v>34</v>
      </c>
    </row>
    <row r="14" spans="1:18" x14ac:dyDescent="0.25">
      <c r="A14" t="s">
        <v>57</v>
      </c>
      <c r="M14" s="27"/>
    </row>
    <row r="15" spans="1:18" x14ac:dyDescent="0.25">
      <c r="A15" t="s">
        <v>54</v>
      </c>
    </row>
    <row r="17" spans="1:3" x14ac:dyDescent="0.25">
      <c r="A17" s="2" t="s">
        <v>31</v>
      </c>
      <c r="B17" s="2" t="s">
        <v>33</v>
      </c>
      <c r="C17" s="2" t="s">
        <v>32</v>
      </c>
    </row>
    <row r="18" spans="1:3" x14ac:dyDescent="0.25">
      <c r="A18" s="4">
        <v>10</v>
      </c>
      <c r="B18" s="4">
        <f>A18*0.09975+A18*0.05</f>
        <v>1.4975000000000001</v>
      </c>
      <c r="C18" s="4">
        <f>B18+A18</f>
        <v>11.4975</v>
      </c>
    </row>
    <row r="19" spans="1:3" x14ac:dyDescent="0.25">
      <c r="A19" s="4">
        <v>15</v>
      </c>
      <c r="B19" s="4">
        <f t="shared" ref="B19:B20" si="0">A19*0.09975+A19*0.05</f>
        <v>2.2462499999999999</v>
      </c>
      <c r="C19" s="4">
        <f>B19+A19</f>
        <v>17.24625</v>
      </c>
    </row>
    <row r="20" spans="1:3" x14ac:dyDescent="0.25">
      <c r="A20" s="4">
        <v>20</v>
      </c>
      <c r="B20" s="4">
        <f t="shared" si="0"/>
        <v>2.9950000000000001</v>
      </c>
      <c r="C20" s="4">
        <f>B20+A20</f>
        <v>22.995000000000001</v>
      </c>
    </row>
    <row r="23" spans="1:3" ht="15.75" x14ac:dyDescent="0.25">
      <c r="A23" s="29" t="s">
        <v>35</v>
      </c>
    </row>
    <row r="24" spans="1:3" x14ac:dyDescent="0.25">
      <c r="A24" t="s">
        <v>58</v>
      </c>
    </row>
    <row r="25" spans="1:3" x14ac:dyDescent="0.25">
      <c r="A25" t="s">
        <v>59</v>
      </c>
    </row>
    <row r="26" spans="1:3" x14ac:dyDescent="0.25">
      <c r="A26" t="s">
        <v>39</v>
      </c>
    </row>
    <row r="27" spans="1:3" x14ac:dyDescent="0.25">
      <c r="A27" t="s">
        <v>38</v>
      </c>
    </row>
    <row r="29" spans="1:3" x14ac:dyDescent="0.25">
      <c r="A29" t="s">
        <v>60</v>
      </c>
    </row>
    <row r="31" spans="1:3" x14ac:dyDescent="0.25">
      <c r="A31" t="s">
        <v>36</v>
      </c>
      <c r="B31" s="25">
        <v>0.05</v>
      </c>
    </row>
    <row r="32" spans="1:3" x14ac:dyDescent="0.25">
      <c r="A32" t="s">
        <v>37</v>
      </c>
      <c r="B32" s="25">
        <v>9.9750000000000005E-2</v>
      </c>
    </row>
    <row r="34" spans="1:9" x14ac:dyDescent="0.25">
      <c r="A34" s="2" t="s">
        <v>31</v>
      </c>
      <c r="B34" s="2" t="s">
        <v>33</v>
      </c>
      <c r="C34" s="2" t="s">
        <v>32</v>
      </c>
    </row>
    <row r="35" spans="1:9" x14ac:dyDescent="0.25">
      <c r="A35" s="4">
        <v>10</v>
      </c>
      <c r="B35" s="4">
        <f>A35*$B$31+A35*$B$32</f>
        <v>1.4975000000000001</v>
      </c>
      <c r="C35" s="4">
        <f>A35+B35</f>
        <v>11.4975</v>
      </c>
    </row>
    <row r="36" spans="1:9" x14ac:dyDescent="0.25">
      <c r="A36" s="4">
        <v>15</v>
      </c>
      <c r="B36" s="4">
        <f t="shared" ref="B36" si="1">A36*$B$31+A36*$B$32</f>
        <v>2.2462499999999999</v>
      </c>
      <c r="C36" s="4">
        <f t="shared" ref="C36:C37" si="2">A36+B36</f>
        <v>17.24625</v>
      </c>
    </row>
    <row r="37" spans="1:9" x14ac:dyDescent="0.25">
      <c r="A37" s="4">
        <v>20</v>
      </c>
      <c r="B37" s="4">
        <f>A37*$B$31+A37*$B$32</f>
        <v>2.9950000000000001</v>
      </c>
      <c r="C37" s="4">
        <f t="shared" si="2"/>
        <v>22.995000000000001</v>
      </c>
      <c r="H37">
        <v>10</v>
      </c>
      <c r="I37" s="4">
        <f>H37*$B$31+H37*$B$32</f>
        <v>1.4975000000000001</v>
      </c>
    </row>
    <row r="40" spans="1:9" ht="15.75" x14ac:dyDescent="0.25">
      <c r="A40" s="29" t="s">
        <v>42</v>
      </c>
    </row>
    <row r="41" spans="1:9" x14ac:dyDescent="0.25">
      <c r="A41" t="s">
        <v>40</v>
      </c>
    </row>
    <row r="43" spans="1:9" ht="18.75" x14ac:dyDescent="0.3">
      <c r="A43" s="34" t="s">
        <v>91</v>
      </c>
    </row>
    <row r="44" spans="1:9" x14ac:dyDescent="0.25">
      <c r="A44" t="s">
        <v>92</v>
      </c>
      <c r="I44" s="19" t="s">
        <v>90</v>
      </c>
    </row>
    <row r="45" spans="1:9" x14ac:dyDescent="0.25">
      <c r="A45" s="2" t="s">
        <v>43</v>
      </c>
      <c r="B45" s="2" t="s">
        <v>14</v>
      </c>
      <c r="C45" s="26">
        <v>0.05</v>
      </c>
      <c r="D45" s="26">
        <v>0.1</v>
      </c>
      <c r="E45" s="26">
        <v>0.15</v>
      </c>
    </row>
    <row r="46" spans="1:9" x14ac:dyDescent="0.25">
      <c r="A46" t="s">
        <v>44</v>
      </c>
      <c r="B46" s="7">
        <v>5000</v>
      </c>
      <c r="C46" s="7">
        <f>$B46*(1+C$45)</f>
        <v>5250</v>
      </c>
      <c r="D46" s="7">
        <f t="shared" ref="D46:E48" si="3">$B46*(1+D$45)</f>
        <v>5500</v>
      </c>
      <c r="E46" s="7">
        <f t="shared" si="3"/>
        <v>5750</v>
      </c>
    </row>
    <row r="47" spans="1:9" x14ac:dyDescent="0.25">
      <c r="A47" t="s">
        <v>45</v>
      </c>
      <c r="B47" s="7">
        <v>7000</v>
      </c>
      <c r="C47" s="7">
        <f t="shared" ref="C47:C48" si="4">$B47*(1+C$45)</f>
        <v>7350</v>
      </c>
      <c r="D47" s="7">
        <f t="shared" si="3"/>
        <v>7700.0000000000009</v>
      </c>
      <c r="E47" s="7">
        <f t="shared" si="3"/>
        <v>8049.9999999999991</v>
      </c>
    </row>
    <row r="48" spans="1:9" x14ac:dyDescent="0.25">
      <c r="A48" t="s">
        <v>46</v>
      </c>
      <c r="B48" s="7">
        <v>6000</v>
      </c>
      <c r="C48" s="7">
        <f t="shared" si="4"/>
        <v>6300</v>
      </c>
      <c r="D48" s="7">
        <f t="shared" si="3"/>
        <v>6600.0000000000009</v>
      </c>
      <c r="E48" s="7">
        <f t="shared" si="3"/>
        <v>6899.9999999999991</v>
      </c>
    </row>
    <row r="52" spans="1:2" ht="15.75" x14ac:dyDescent="0.25">
      <c r="A52" s="29" t="s">
        <v>41</v>
      </c>
    </row>
    <row r="54" spans="1:2" x14ac:dyDescent="0.25">
      <c r="A54" s="24" t="s">
        <v>25</v>
      </c>
    </row>
    <row r="55" spans="1:2" x14ac:dyDescent="0.25">
      <c r="A55" s="24" t="s">
        <v>24</v>
      </c>
    </row>
    <row r="56" spans="1:2" x14ac:dyDescent="0.25">
      <c r="A56" s="24" t="s">
        <v>23</v>
      </c>
    </row>
    <row r="58" spans="1:2" x14ac:dyDescent="0.25">
      <c r="A58" s="24" t="s">
        <v>26</v>
      </c>
    </row>
    <row r="61" spans="1:2" x14ac:dyDescent="0.25">
      <c r="A61" s="19" t="s">
        <v>28</v>
      </c>
      <c r="B61" t="str">
        <f>"abc" &amp; "def"</f>
        <v>abcdef</v>
      </c>
    </row>
    <row r="62" spans="1:2" x14ac:dyDescent="0.25">
      <c r="A62" s="19"/>
    </row>
    <row r="63" spans="1:2" x14ac:dyDescent="0.25">
      <c r="A63" t="s">
        <v>27</v>
      </c>
    </row>
    <row r="64" spans="1:2" x14ac:dyDescent="0.25">
      <c r="A64" s="19" t="s">
        <v>68</v>
      </c>
      <c r="B64" t="str">
        <f>"ab" &amp;A63 &amp; "ef"</f>
        <v>abcdef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41E4-6A58-4D64-894A-C58DDC074868}">
  <dimension ref="A1:M56"/>
  <sheetViews>
    <sheetView topLeftCell="A24" workbookViewId="0">
      <selection activeCell="B28" sqref="B28"/>
    </sheetView>
  </sheetViews>
  <sheetFormatPr baseColWidth="10" defaultRowHeight="15" x14ac:dyDescent="0.25"/>
  <cols>
    <col min="1" max="1" width="48" customWidth="1"/>
    <col min="4" max="4" width="13.28515625" customWidth="1"/>
    <col min="5" max="5" width="15.42578125" customWidth="1"/>
    <col min="10" max="13" width="14" customWidth="1"/>
  </cols>
  <sheetData>
    <row r="1" spans="1:1" ht="18.75" x14ac:dyDescent="0.3">
      <c r="A1" s="3" t="s">
        <v>64</v>
      </c>
    </row>
    <row r="2" spans="1:1" ht="18.75" x14ac:dyDescent="0.3">
      <c r="A2" s="3"/>
    </row>
    <row r="3" spans="1:1" x14ac:dyDescent="0.25">
      <c r="A3" s="2" t="s">
        <v>48</v>
      </c>
    </row>
    <row r="4" spans="1:1" x14ac:dyDescent="0.25">
      <c r="A4" t="s">
        <v>49</v>
      </c>
    </row>
    <row r="5" spans="1:1" x14ac:dyDescent="0.25">
      <c r="A5" t="s">
        <v>62</v>
      </c>
    </row>
    <row r="6" spans="1:1" x14ac:dyDescent="0.25">
      <c r="A6" t="s">
        <v>63</v>
      </c>
    </row>
    <row r="8" spans="1:1" x14ac:dyDescent="0.25">
      <c r="A8" t="s">
        <v>47</v>
      </c>
    </row>
    <row r="10" spans="1:1" x14ac:dyDescent="0.25">
      <c r="A10" s="2" t="s">
        <v>81</v>
      </c>
    </row>
    <row r="11" spans="1:1" x14ac:dyDescent="0.25">
      <c r="A11" t="s">
        <v>83</v>
      </c>
    </row>
    <row r="12" spans="1:1" x14ac:dyDescent="0.25">
      <c r="A12" t="s">
        <v>82</v>
      </c>
    </row>
    <row r="13" spans="1:1" x14ac:dyDescent="0.25">
      <c r="A13" t="s">
        <v>85</v>
      </c>
    </row>
    <row r="14" spans="1:1" x14ac:dyDescent="0.25">
      <c r="A14" t="s">
        <v>88</v>
      </c>
    </row>
    <row r="17" spans="1:5" x14ac:dyDescent="0.25">
      <c r="A17" s="1" t="s">
        <v>50</v>
      </c>
      <c r="B17" s="30"/>
      <c r="C17" t="s">
        <v>51</v>
      </c>
    </row>
    <row r="18" spans="1:5" x14ac:dyDescent="0.25">
      <c r="B18" s="32"/>
      <c r="C18" t="s">
        <v>52</v>
      </c>
    </row>
    <row r="20" spans="1:5" x14ac:dyDescent="0.25">
      <c r="A20" s="2" t="s">
        <v>2</v>
      </c>
    </row>
    <row r="21" spans="1:5" x14ac:dyDescent="0.25">
      <c r="A21" s="2"/>
    </row>
    <row r="22" spans="1:5" x14ac:dyDescent="0.25">
      <c r="A22" s="2" t="s">
        <v>86</v>
      </c>
    </row>
    <row r="23" spans="1:5" x14ac:dyDescent="0.25">
      <c r="A23" t="s">
        <v>7</v>
      </c>
      <c r="B23" s="9">
        <v>2000</v>
      </c>
    </row>
    <row r="24" spans="1:5" x14ac:dyDescent="0.25">
      <c r="A24" t="s">
        <v>8</v>
      </c>
      <c r="B24" s="7">
        <v>500</v>
      </c>
    </row>
    <row r="26" spans="1:5" x14ac:dyDescent="0.25">
      <c r="A26" s="2" t="s">
        <v>89</v>
      </c>
      <c r="B26" s="1"/>
      <c r="C26" s="1"/>
      <c r="D26" s="1"/>
      <c r="E26" s="1"/>
    </row>
    <row r="27" spans="1:5" x14ac:dyDescent="0.25">
      <c r="A27" t="s">
        <v>1</v>
      </c>
      <c r="B27" s="4">
        <v>200</v>
      </c>
      <c r="C27" s="5"/>
      <c r="D27" s="17"/>
      <c r="E27" s="5"/>
    </row>
    <row r="28" spans="1:5" x14ac:dyDescent="0.25">
      <c r="A28" t="s">
        <v>0</v>
      </c>
      <c r="B28" s="4">
        <v>300</v>
      </c>
      <c r="C28" s="5"/>
      <c r="D28" s="17"/>
      <c r="E28" s="5"/>
    </row>
    <row r="29" spans="1:5" x14ac:dyDescent="0.25">
      <c r="A29" t="s">
        <v>87</v>
      </c>
      <c r="B29" s="6">
        <v>35</v>
      </c>
    </row>
    <row r="30" spans="1:5" x14ac:dyDescent="0.25">
      <c r="A30" t="s">
        <v>61</v>
      </c>
      <c r="B30">
        <v>2</v>
      </c>
    </row>
    <row r="32" spans="1:5" x14ac:dyDescent="0.25">
      <c r="A32" s="2" t="s">
        <v>18</v>
      </c>
    </row>
    <row r="33" spans="1:13" x14ac:dyDescent="0.25">
      <c r="A33" t="s">
        <v>5</v>
      </c>
      <c r="B33" s="6">
        <v>1000</v>
      </c>
    </row>
    <row r="34" spans="1:13" x14ac:dyDescent="0.25">
      <c r="A34" t="s">
        <v>3</v>
      </c>
      <c r="B34" s="32" t="s">
        <v>4</v>
      </c>
    </row>
    <row r="35" spans="1:13" x14ac:dyDescent="0.25">
      <c r="A35" t="s">
        <v>19</v>
      </c>
      <c r="B35">
        <v>20</v>
      </c>
    </row>
    <row r="36" spans="1:13" x14ac:dyDescent="0.25">
      <c r="A36" t="s">
        <v>80</v>
      </c>
      <c r="B36" s="33">
        <v>0.1</v>
      </c>
      <c r="E36" s="19"/>
    </row>
    <row r="38" spans="1:13" ht="21" x14ac:dyDescent="0.35">
      <c r="A38" s="8" t="s">
        <v>84</v>
      </c>
      <c r="B38" s="1" t="s">
        <v>15</v>
      </c>
      <c r="C38" s="1" t="s">
        <v>69</v>
      </c>
      <c r="D38" s="1" t="s">
        <v>70</v>
      </c>
      <c r="E38" s="1" t="s">
        <v>71</v>
      </c>
      <c r="F38" s="1" t="s">
        <v>72</v>
      </c>
      <c r="G38" s="1" t="s">
        <v>73</v>
      </c>
      <c r="H38" s="1" t="s">
        <v>74</v>
      </c>
      <c r="I38" s="1" t="s">
        <v>75</v>
      </c>
      <c r="J38" s="1" t="s">
        <v>76</v>
      </c>
      <c r="K38" s="1" t="s">
        <v>77</v>
      </c>
      <c r="L38" s="1" t="s">
        <v>78</v>
      </c>
      <c r="M38" s="1" t="s">
        <v>79</v>
      </c>
    </row>
    <row r="39" spans="1:13" x14ac:dyDescent="0.25">
      <c r="A39" s="2" t="s">
        <v>22</v>
      </c>
    </row>
    <row r="40" spans="1:13" x14ac:dyDescent="0.25">
      <c r="A40" s="11" t="s">
        <v>9</v>
      </c>
      <c r="B40" s="20">
        <f>B23+B24</f>
        <v>2500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16" t="s">
        <v>6</v>
      </c>
      <c r="B41" s="7"/>
      <c r="C41" s="7">
        <f>C48*($B$27+$B$28)</f>
        <v>10000</v>
      </c>
      <c r="D41" s="7">
        <f t="shared" ref="D41:M41" si="0">D48*($B$27+$B$28)</f>
        <v>19000</v>
      </c>
      <c r="E41" s="7">
        <f t="shared" si="0"/>
        <v>27000</v>
      </c>
      <c r="F41" s="7">
        <f t="shared" si="0"/>
        <v>34500</v>
      </c>
      <c r="G41" s="7">
        <f t="shared" si="0"/>
        <v>41000</v>
      </c>
      <c r="H41" s="7">
        <f t="shared" si="0"/>
        <v>47000</v>
      </c>
      <c r="I41" s="7">
        <f t="shared" si="0"/>
        <v>52500</v>
      </c>
      <c r="J41" s="7">
        <f t="shared" si="0"/>
        <v>57500</v>
      </c>
      <c r="K41" s="7">
        <f t="shared" si="0"/>
        <v>62000</v>
      </c>
      <c r="L41" s="7">
        <f t="shared" si="0"/>
        <v>66000</v>
      </c>
      <c r="M41" s="7">
        <f t="shared" si="0"/>
        <v>69500</v>
      </c>
    </row>
    <row r="42" spans="1:13" x14ac:dyDescent="0.25">
      <c r="A42" s="16" t="s">
        <v>12</v>
      </c>
      <c r="B42" s="7"/>
      <c r="C42" s="7">
        <f>C48*$B$29*$B$30</f>
        <v>1400</v>
      </c>
      <c r="D42" s="7">
        <f t="shared" ref="D42:M42" si="1">D48*$B$29*$B$30</f>
        <v>2660</v>
      </c>
      <c r="E42" s="7">
        <f t="shared" si="1"/>
        <v>3780</v>
      </c>
      <c r="F42" s="7">
        <f t="shared" si="1"/>
        <v>4830</v>
      </c>
      <c r="G42" s="7">
        <f t="shared" si="1"/>
        <v>5740</v>
      </c>
      <c r="H42" s="7">
        <f t="shared" si="1"/>
        <v>6580</v>
      </c>
      <c r="I42" s="7">
        <f t="shared" si="1"/>
        <v>7350</v>
      </c>
      <c r="J42" s="7">
        <f t="shared" si="1"/>
        <v>8050</v>
      </c>
      <c r="K42" s="7">
        <f t="shared" si="1"/>
        <v>8680</v>
      </c>
      <c r="L42" s="7">
        <f t="shared" si="1"/>
        <v>9240</v>
      </c>
      <c r="M42" s="7">
        <f t="shared" si="1"/>
        <v>9730</v>
      </c>
    </row>
    <row r="43" spans="1:13" x14ac:dyDescent="0.25">
      <c r="A43" s="13" t="s">
        <v>20</v>
      </c>
      <c r="B43" s="21"/>
      <c r="C43" s="31">
        <v>1000</v>
      </c>
      <c r="D43" s="31">
        <v>1000</v>
      </c>
      <c r="E43" s="31">
        <v>1000</v>
      </c>
      <c r="F43" s="31">
        <v>1000</v>
      </c>
      <c r="G43" s="31">
        <v>1000</v>
      </c>
      <c r="H43" s="31">
        <v>1000</v>
      </c>
      <c r="I43" s="31">
        <v>1000</v>
      </c>
      <c r="J43" s="31">
        <v>1000</v>
      </c>
      <c r="K43" s="31">
        <v>1000</v>
      </c>
      <c r="L43" s="31">
        <v>1000</v>
      </c>
      <c r="M43" s="31">
        <v>1000</v>
      </c>
    </row>
    <row r="45" spans="1:13" x14ac:dyDescent="0.25">
      <c r="A45" s="15" t="s">
        <v>13</v>
      </c>
      <c r="B45" s="22">
        <f>SUM(B40:B43)</f>
        <v>2500</v>
      </c>
      <c r="C45" s="22">
        <f t="shared" ref="C45:M45" si="2">SUM(C40:C43)</f>
        <v>12400</v>
      </c>
      <c r="D45" s="22">
        <f t="shared" si="2"/>
        <v>22660</v>
      </c>
      <c r="E45" s="22">
        <f t="shared" si="2"/>
        <v>31780</v>
      </c>
      <c r="F45" s="22">
        <f t="shared" si="2"/>
        <v>40330</v>
      </c>
      <c r="G45" s="22">
        <f t="shared" si="2"/>
        <v>47740</v>
      </c>
      <c r="H45" s="22">
        <f t="shared" si="2"/>
        <v>54580</v>
      </c>
      <c r="I45" s="22">
        <f t="shared" si="2"/>
        <v>60850</v>
      </c>
      <c r="J45" s="22">
        <f t="shared" si="2"/>
        <v>66550</v>
      </c>
      <c r="K45" s="22">
        <f t="shared" si="2"/>
        <v>71680</v>
      </c>
      <c r="L45" s="22">
        <f t="shared" si="2"/>
        <v>76240</v>
      </c>
      <c r="M45" s="22">
        <f t="shared" si="2"/>
        <v>80230</v>
      </c>
    </row>
    <row r="47" spans="1:13" x14ac:dyDescent="0.25">
      <c r="A47" s="2" t="s">
        <v>10</v>
      </c>
    </row>
    <row r="48" spans="1:13" x14ac:dyDescent="0.25">
      <c r="A48" s="11" t="s">
        <v>21</v>
      </c>
      <c r="B48" s="12"/>
      <c r="C48" s="28">
        <f>ROUND(B48*(1-$B$36)+(C43/1000*$B$35),0)</f>
        <v>20</v>
      </c>
      <c r="D48" s="28">
        <f>ROUND(C48*(1-$B$36)+(D43/1000*$B$35),0)</f>
        <v>38</v>
      </c>
      <c r="E48" s="28">
        <f t="shared" ref="E48:M48" si="3">ROUND(D48*(1-$B$36)+(E43/1000*$B$35),0)</f>
        <v>54</v>
      </c>
      <c r="F48" s="28">
        <f t="shared" si="3"/>
        <v>69</v>
      </c>
      <c r="G48" s="28">
        <f t="shared" si="3"/>
        <v>82</v>
      </c>
      <c r="H48" s="28">
        <f t="shared" si="3"/>
        <v>94</v>
      </c>
      <c r="I48" s="28">
        <f t="shared" si="3"/>
        <v>105</v>
      </c>
      <c r="J48" s="28">
        <f t="shared" si="3"/>
        <v>115</v>
      </c>
      <c r="K48" s="28">
        <f t="shared" si="3"/>
        <v>124</v>
      </c>
      <c r="L48" s="28">
        <f t="shared" si="3"/>
        <v>132</v>
      </c>
      <c r="M48" s="28">
        <f t="shared" si="3"/>
        <v>139</v>
      </c>
    </row>
    <row r="49" spans="1:13" x14ac:dyDescent="0.25">
      <c r="A49" s="13" t="s">
        <v>14</v>
      </c>
      <c r="B49" s="14"/>
      <c r="C49" s="18">
        <f>C48*$B$33</f>
        <v>20000</v>
      </c>
      <c r="D49" s="18">
        <f t="shared" ref="D49:M49" si="4">D48*$B$33</f>
        <v>38000</v>
      </c>
      <c r="E49" s="18">
        <f t="shared" si="4"/>
        <v>54000</v>
      </c>
      <c r="F49" s="18">
        <f t="shared" si="4"/>
        <v>69000</v>
      </c>
      <c r="G49" s="18">
        <f t="shared" si="4"/>
        <v>82000</v>
      </c>
      <c r="H49" s="18">
        <f t="shared" si="4"/>
        <v>94000</v>
      </c>
      <c r="I49" s="18">
        <f t="shared" si="4"/>
        <v>105000</v>
      </c>
      <c r="J49" s="18">
        <f t="shared" si="4"/>
        <v>115000</v>
      </c>
      <c r="K49" s="18">
        <f t="shared" si="4"/>
        <v>124000</v>
      </c>
      <c r="L49" s="18">
        <f t="shared" si="4"/>
        <v>132000</v>
      </c>
      <c r="M49" s="18">
        <f t="shared" si="4"/>
        <v>139000</v>
      </c>
    </row>
    <row r="52" spans="1:13" x14ac:dyDescent="0.25">
      <c r="A52" s="10" t="s">
        <v>11</v>
      </c>
      <c r="B52" s="22">
        <f>B49-B45</f>
        <v>-2500</v>
      </c>
      <c r="C52" s="22">
        <f t="shared" ref="C52:M52" si="5">C49-C45</f>
        <v>7600</v>
      </c>
      <c r="D52" s="22">
        <f t="shared" si="5"/>
        <v>15340</v>
      </c>
      <c r="E52" s="22">
        <f t="shared" si="5"/>
        <v>22220</v>
      </c>
      <c r="F52" s="22">
        <f t="shared" si="5"/>
        <v>28670</v>
      </c>
      <c r="G52" s="22">
        <f t="shared" si="5"/>
        <v>34260</v>
      </c>
      <c r="H52" s="22">
        <f t="shared" si="5"/>
        <v>39420</v>
      </c>
      <c r="I52" s="22">
        <f t="shared" si="5"/>
        <v>44150</v>
      </c>
      <c r="J52" s="22">
        <f t="shared" si="5"/>
        <v>48450</v>
      </c>
      <c r="K52" s="22">
        <f t="shared" si="5"/>
        <v>52320</v>
      </c>
      <c r="L52" s="22">
        <f t="shared" si="5"/>
        <v>55760</v>
      </c>
      <c r="M52" s="22">
        <f t="shared" si="5"/>
        <v>58770</v>
      </c>
    </row>
    <row r="54" spans="1:13" x14ac:dyDescent="0.25">
      <c r="A54" s="23" t="s">
        <v>16</v>
      </c>
      <c r="B54" s="22">
        <f>-B45</f>
        <v>-2500</v>
      </c>
      <c r="C54" s="22">
        <f>B49-C45</f>
        <v>-12400</v>
      </c>
      <c r="D54" s="22">
        <f t="shared" ref="D54:M54" si="6">C49-D45</f>
        <v>-2660</v>
      </c>
      <c r="E54" s="22">
        <f t="shared" si="6"/>
        <v>6220</v>
      </c>
      <c r="F54" s="22">
        <f t="shared" si="6"/>
        <v>13670</v>
      </c>
      <c r="G54" s="22">
        <f t="shared" si="6"/>
        <v>21260</v>
      </c>
      <c r="H54" s="22">
        <f t="shared" si="6"/>
        <v>27420</v>
      </c>
      <c r="I54" s="22">
        <f t="shared" si="6"/>
        <v>33150</v>
      </c>
      <c r="J54" s="22">
        <f t="shared" si="6"/>
        <v>38450</v>
      </c>
      <c r="K54" s="22">
        <f t="shared" si="6"/>
        <v>43320</v>
      </c>
      <c r="L54" s="22">
        <f t="shared" si="6"/>
        <v>47760</v>
      </c>
      <c r="M54" s="22">
        <f t="shared" si="6"/>
        <v>51770</v>
      </c>
    </row>
    <row r="56" spans="1:13" x14ac:dyDescent="0.25">
      <c r="A56" s="10" t="s">
        <v>17</v>
      </c>
      <c r="B56" s="22">
        <f>-B45</f>
        <v>-2500</v>
      </c>
      <c r="C56" s="22">
        <f>B56+C54</f>
        <v>-14900</v>
      </c>
      <c r="D56" s="22">
        <f>C56+D54</f>
        <v>-17560</v>
      </c>
      <c r="E56" s="22">
        <f t="shared" ref="E56:M56" si="7">D56+E54</f>
        <v>-11340</v>
      </c>
      <c r="F56" s="22">
        <f t="shared" si="7"/>
        <v>2330</v>
      </c>
      <c r="G56" s="22">
        <f t="shared" si="7"/>
        <v>23590</v>
      </c>
      <c r="H56" s="22">
        <f t="shared" si="7"/>
        <v>51010</v>
      </c>
      <c r="I56" s="22">
        <f t="shared" si="7"/>
        <v>84160</v>
      </c>
      <c r="J56" s="22">
        <f t="shared" si="7"/>
        <v>122610</v>
      </c>
      <c r="K56" s="22">
        <f t="shared" si="7"/>
        <v>165930</v>
      </c>
      <c r="L56" s="22">
        <f t="shared" si="7"/>
        <v>213690</v>
      </c>
      <c r="M56" s="22">
        <f t="shared" si="7"/>
        <v>265460</v>
      </c>
    </row>
  </sheetData>
  <phoneticPr fontId="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Références et Enchainements</vt:lpstr>
      <vt:lpstr>Budget</vt:lpstr>
      <vt:lpstr>Références complétés</vt:lpstr>
      <vt:lpstr>Budget complété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Rivest</dc:creator>
  <cp:lastModifiedBy>Normand Rivest</cp:lastModifiedBy>
  <dcterms:created xsi:type="dcterms:W3CDTF">2024-03-21T09:17:38Z</dcterms:created>
  <dcterms:modified xsi:type="dcterms:W3CDTF">2025-07-04T04:41:50Z</dcterms:modified>
</cp:coreProperties>
</file>